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400-Engineering\Structures\SFN_4302826\Spreadsheets\"/>
    </mc:Choice>
  </mc:AlternateContent>
  <xr:revisionPtr revIDLastSave="0" documentId="13_ncr:1_{DEE3305D-9EA5-4BFC-AAA3-B4F6EF5ED06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heet 0" sheetId="12" r:id="rId1"/>
    <sheet name="AMT Check" sheetId="15" r:id="rId2"/>
    <sheet name="AUTOTABLE 0" sheetId="6" r:id="rId3"/>
    <sheet name="Stnd. Deductions" sheetId="9" r:id="rId4"/>
    <sheet name="Bar Bending Data" sheetId="14" r:id="rId5"/>
    <sheet name="Bar Unit Weight" sheetId="13" r:id="rId6"/>
  </sheets>
  <definedNames>
    <definedName name="_xlnm.Print_Area" localSheetId="2">'AUTOTABLE 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6" l="1"/>
  <c r="T10" i="12"/>
  <c r="T10" i="15"/>
  <c r="I7" i="6"/>
  <c r="J7" i="6"/>
  <c r="K7" i="6"/>
  <c r="L7" i="6"/>
  <c r="M7" i="6"/>
  <c r="I8" i="6"/>
  <c r="J8" i="6"/>
  <c r="K8" i="6"/>
  <c r="L8" i="6"/>
  <c r="M8" i="6"/>
  <c r="I9" i="6"/>
  <c r="J9" i="6"/>
  <c r="K9" i="6"/>
  <c r="L9" i="6"/>
  <c r="M9" i="6"/>
  <c r="I10" i="6"/>
  <c r="J10" i="6"/>
  <c r="K10" i="6"/>
  <c r="L10" i="6"/>
  <c r="M10" i="6"/>
  <c r="I11" i="6"/>
  <c r="J11" i="6"/>
  <c r="K11" i="6"/>
  <c r="L11" i="6"/>
  <c r="M11" i="6"/>
  <c r="I12" i="6"/>
  <c r="J12" i="6"/>
  <c r="K12" i="6"/>
  <c r="L12" i="6"/>
  <c r="M12" i="6"/>
  <c r="I13" i="6"/>
  <c r="J13" i="6"/>
  <c r="K13" i="6"/>
  <c r="L13" i="6"/>
  <c r="M13" i="6"/>
  <c r="J6" i="6"/>
  <c r="K6" i="6"/>
  <c r="L6" i="6"/>
  <c r="M6" i="6"/>
  <c r="C7" i="6"/>
  <c r="D7" i="6"/>
  <c r="F7" i="6"/>
  <c r="G7" i="6"/>
  <c r="H7" i="6"/>
  <c r="C8" i="6"/>
  <c r="D8" i="6"/>
  <c r="E8" i="6"/>
  <c r="F8" i="6"/>
  <c r="G8" i="6"/>
  <c r="H8" i="6"/>
  <c r="C9" i="6"/>
  <c r="D9" i="6"/>
  <c r="F9" i="6"/>
  <c r="G9" i="6"/>
  <c r="H9" i="6"/>
  <c r="C10" i="6"/>
  <c r="D10" i="6"/>
  <c r="F10" i="6"/>
  <c r="G10" i="6"/>
  <c r="H10" i="6"/>
  <c r="D11" i="6"/>
  <c r="F11" i="6"/>
  <c r="G11" i="6"/>
  <c r="H11" i="6"/>
  <c r="C12" i="6"/>
  <c r="D12" i="6"/>
  <c r="E12" i="6"/>
  <c r="F12" i="6"/>
  <c r="G12" i="6"/>
  <c r="H12" i="6"/>
  <c r="C13" i="6"/>
  <c r="D13" i="6"/>
  <c r="F13" i="6"/>
  <c r="G13" i="6"/>
  <c r="H13" i="6"/>
  <c r="D6" i="6"/>
  <c r="F6" i="6"/>
  <c r="G6" i="6"/>
  <c r="I6" i="6"/>
  <c r="A7" i="6"/>
  <c r="B7" i="6"/>
  <c r="A8" i="6"/>
  <c r="B8" i="6"/>
  <c r="A9" i="6"/>
  <c r="B9" i="6"/>
  <c r="A10" i="6"/>
  <c r="B10" i="6"/>
  <c r="A11" i="6"/>
  <c r="B11" i="6"/>
  <c r="B6" i="6"/>
  <c r="S9" i="15"/>
  <c r="S7" i="15"/>
  <c r="AF6" i="15"/>
  <c r="AE6" i="15"/>
  <c r="AF24" i="15"/>
  <c r="AE24" i="15"/>
  <c r="AF21" i="15"/>
  <c r="AE21" i="15"/>
  <c r="AF19" i="15"/>
  <c r="AE19" i="15"/>
  <c r="AF17" i="15"/>
  <c r="AE17" i="15"/>
  <c r="AF14" i="15"/>
  <c r="AE14" i="15"/>
  <c r="AF12" i="15"/>
  <c r="AE12" i="15"/>
  <c r="T11" i="15"/>
  <c r="F11" i="15"/>
  <c r="H11" i="15" s="1"/>
  <c r="F10" i="15"/>
  <c r="H10" i="15" s="1"/>
  <c r="E10" i="15"/>
  <c r="D10" i="15"/>
  <c r="C10" i="15"/>
  <c r="E9" i="15"/>
  <c r="D9" i="15"/>
  <c r="C9" i="15"/>
  <c r="E7" i="15"/>
  <c r="D7" i="15"/>
  <c r="C7" i="15"/>
  <c r="W6" i="15"/>
  <c r="V6" i="15"/>
  <c r="T6" i="15" s="1"/>
  <c r="U6" i="15"/>
  <c r="C6" i="15"/>
  <c r="F6" i="15" s="1"/>
  <c r="H6" i="15" s="1"/>
  <c r="F7" i="15" l="1"/>
  <c r="H7" i="15" s="1"/>
  <c r="H13" i="15" s="1"/>
  <c r="F9" i="15"/>
  <c r="H9" i="15" s="1"/>
  <c r="D10" i="12"/>
  <c r="F10" i="12" s="1"/>
  <c r="E10" i="12"/>
  <c r="C10" i="12"/>
  <c r="D9" i="12"/>
  <c r="E9" i="12"/>
  <c r="C9" i="12"/>
  <c r="D7" i="12"/>
  <c r="E7" i="12"/>
  <c r="C7" i="12"/>
  <c r="F11" i="12" l="1"/>
  <c r="H11" i="12" l="1"/>
  <c r="E11" i="6" s="1"/>
  <c r="C11" i="6"/>
  <c r="S11" i="12"/>
  <c r="V6" i="12" l="1"/>
  <c r="T6" i="12"/>
  <c r="S6" i="12" s="1"/>
  <c r="F7" i="12"/>
  <c r="F9" i="12"/>
  <c r="C6" i="12"/>
  <c r="F6" i="12" s="1"/>
  <c r="H6" i="12" s="1"/>
  <c r="E6" i="6" s="1"/>
  <c r="AE24" i="12"/>
  <c r="AD24" i="12"/>
  <c r="AE21" i="12"/>
  <c r="AD21" i="12"/>
  <c r="AE17" i="12"/>
  <c r="AD17" i="12"/>
  <c r="AE14" i="12"/>
  <c r="AD14" i="12"/>
  <c r="AE19" i="12"/>
  <c r="AD19" i="12"/>
  <c r="AE12" i="12"/>
  <c r="AD12" i="12"/>
  <c r="S10" i="12"/>
  <c r="V9" i="12"/>
  <c r="U9" i="12"/>
  <c r="T9" i="12"/>
  <c r="B13" i="6" l="1"/>
  <c r="A13" i="6"/>
  <c r="A12" i="6"/>
  <c r="A6" i="6"/>
  <c r="H10" i="12"/>
  <c r="E10" i="6" s="1"/>
  <c r="A5" i="6"/>
  <c r="H9" i="12"/>
  <c r="E9" i="6" s="1"/>
  <c r="H7" i="12"/>
  <c r="E7" i="6" s="1"/>
  <c r="H13" i="12" l="1"/>
  <c r="E13" i="6" s="1"/>
  <c r="C6" i="6"/>
  <c r="B12" i="6"/>
</calcChain>
</file>

<file path=xl/sharedStrings.xml><?xml version="1.0" encoding="utf-8"?>
<sst xmlns="http://schemas.openxmlformats.org/spreadsheetml/2006/main" count="125" uniqueCount="57">
  <si>
    <t>LENGTH</t>
  </si>
  <si>
    <t>WEIGHT</t>
  </si>
  <si>
    <t>TYPE</t>
  </si>
  <si>
    <t>DIMENSIONS</t>
  </si>
  <si>
    <t>A</t>
  </si>
  <si>
    <t>B</t>
  </si>
  <si>
    <t>C</t>
  </si>
  <si>
    <t>D</t>
  </si>
  <si>
    <t>E</t>
  </si>
  <si>
    <t>R</t>
  </si>
  <si>
    <t>INC</t>
  </si>
  <si>
    <t>NUMBER</t>
  </si>
  <si>
    <t>MARK</t>
  </si>
  <si>
    <t>BAR</t>
  </si>
  <si>
    <t>WEIGHT/FT</t>
  </si>
  <si>
    <t>#3</t>
  </si>
  <si>
    <t>#4</t>
  </si>
  <si>
    <t>#5</t>
  </si>
  <si>
    <t>#6</t>
  </si>
  <si>
    <t>#7</t>
  </si>
  <si>
    <t>#8</t>
  </si>
  <si>
    <t>#11</t>
  </si>
  <si>
    <t>#14</t>
  </si>
  <si>
    <t>#18</t>
  </si>
  <si>
    <t>STR</t>
  </si>
  <si>
    <t>TOTAL</t>
  </si>
  <si>
    <t>#9</t>
  </si>
  <si>
    <t>#10</t>
  </si>
  <si>
    <t>P501</t>
  </si>
  <si>
    <t>P502</t>
  </si>
  <si>
    <t>P2</t>
  </si>
  <si>
    <t>P1</t>
  </si>
  <si>
    <t>2'-6"</t>
  </si>
  <si>
    <t>BEND DEDUCTION</t>
  </si>
  <si>
    <t>2'-8"</t>
  </si>
  <si>
    <t>P3</t>
  </si>
  <si>
    <t>P801</t>
  </si>
  <si>
    <t>P802</t>
  </si>
  <si>
    <t>P803</t>
  </si>
  <si>
    <t>6'-0'</t>
  </si>
  <si>
    <t>4'-0"</t>
  </si>
  <si>
    <t>7'-5"</t>
  </si>
  <si>
    <t>Bar bend deduction was missing</t>
  </si>
  <si>
    <t>13'-8"</t>
  </si>
  <si>
    <t>Shorter for semi-circular end</t>
  </si>
  <si>
    <t>Recommend smaller inside diameter to ensure cover</t>
  </si>
  <si>
    <t>3 bars each end of each cap = 3*2*4 = 24 per pier</t>
  </si>
  <si>
    <t>15'-6"</t>
  </si>
  <si>
    <t>TOTAL =</t>
  </si>
  <si>
    <t>MAT'RL TYPE</t>
  </si>
  <si>
    <t>I ADDED THIS COLUMN PER RECENT BDM CHANGES, SEE FIGURE 304-2</t>
  </si>
  <si>
    <t>ECSR</t>
  </si>
  <si>
    <t>PIERS (EPOXY COATED STEEL REINFORCMENT - ECSR)</t>
  </si>
  <si>
    <t>WEIGHT (lbs.)</t>
  </si>
  <si>
    <t>16'-0"</t>
  </si>
  <si>
    <t>2'-3"</t>
  </si>
  <si>
    <t>7'-0"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</si>
</sst>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8"/>
      <name val="Arial"/>
      <family val="2"/>
    </font>
    <font>
      <i/>
      <sz val="14"/>
      <name val="Verdana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1" fontId="0" fillId="0" borderId="0" xfId="0" applyNumberFormat="1"/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9" xfId="1" applyBorder="1" applyAlignment="1">
      <alignment horizontal="center"/>
    </xf>
    <xf numFmtId="0" fontId="2" fillId="0" borderId="11" xfId="1" applyBorder="1" applyAlignment="1">
      <alignment horizontal="center"/>
    </xf>
    <xf numFmtId="164" fontId="2" fillId="0" borderId="10" xfId="1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2" fontId="2" fillId="0" borderId="10" xfId="1" applyNumberFormat="1" applyBorder="1" applyAlignment="1">
      <alignment horizontal="center"/>
    </xf>
    <xf numFmtId="2" fontId="2" fillId="0" borderId="12" xfId="1" applyNumberFormat="1" applyBorder="1" applyAlignment="1">
      <alignment horizontal="center"/>
    </xf>
    <xf numFmtId="164" fontId="2" fillId="0" borderId="0" xfId="1" applyNumberForma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10" xfId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quotePrefix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1" applyAlignment="1">
      <alignment horizontal="center"/>
    </xf>
    <xf numFmtId="0" fontId="6" fillId="0" borderId="0" xfId="1" applyFont="1" applyAlignment="1">
      <alignment horizontal="center" wrapText="1"/>
    </xf>
    <xf numFmtId="0" fontId="0" fillId="3" borderId="0" xfId="0" applyFill="1"/>
    <xf numFmtId="164" fontId="2" fillId="3" borderId="0" xfId="1" applyNumberFormat="1" applyFill="1" applyAlignment="1">
      <alignment horizontal="right"/>
    </xf>
    <xf numFmtId="164" fontId="0" fillId="3" borderId="0" xfId="0" applyNumberFormat="1" applyFill="1" applyAlignment="1">
      <alignment horizontal="right"/>
    </xf>
    <xf numFmtId="0" fontId="2" fillId="2" borderId="10" xfId="1" applyFill="1" applyBorder="1" applyAlignment="1">
      <alignment horizontal="center"/>
    </xf>
    <xf numFmtId="164" fontId="2" fillId="2" borderId="10" xfId="1" applyNumberFormat="1" applyFill="1" applyBorder="1" applyAlignment="1">
      <alignment horizontal="center"/>
    </xf>
    <xf numFmtId="0" fontId="0" fillId="2" borderId="0" xfId="0" quotePrefix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1" fontId="4" fillId="0" borderId="4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750A845-0979-455A-B404-ED78B3B01A7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18</xdr:col>
      <xdr:colOff>522438</xdr:colOff>
      <xdr:row>56</xdr:row>
      <xdr:rowOff>17919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1495238" cy="90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370286</xdr:colOff>
      <xdr:row>42</xdr:row>
      <xdr:rowOff>142007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C3E5F0-21CC-4B0D-9435-B9F47F91A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514286" cy="69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D4F48-FC5E-48CC-A63A-0C96F890E37F}">
  <dimension ref="A1:AE33"/>
  <sheetViews>
    <sheetView topLeftCell="B1" zoomScale="85" zoomScaleNormal="85" workbookViewId="0">
      <selection activeCell="I20" sqref="I20"/>
    </sheetView>
  </sheetViews>
  <sheetFormatPr defaultRowHeight="12.75" x14ac:dyDescent="0.2"/>
  <cols>
    <col min="1" max="5" width="13" style="11" customWidth="1"/>
    <col min="6" max="6" width="14.85546875" style="11" customWidth="1"/>
    <col min="7" max="8" width="14.7109375" style="11" customWidth="1"/>
    <col min="9" max="9" width="7.140625" style="11" customWidth="1"/>
    <col min="10" max="10" width="8.140625" style="11" customWidth="1"/>
    <col min="11" max="14" width="12.7109375" style="11" customWidth="1"/>
    <col min="15" max="16" width="9.140625" style="11"/>
    <col min="17" max="17" width="9.5703125" bestFit="1" customWidth="1"/>
    <col min="20" max="20" width="11.140625" customWidth="1"/>
    <col min="21" max="21" width="11.28515625" customWidth="1"/>
    <col min="25" max="25" width="11" customWidth="1"/>
    <col min="32" max="32" width="11.5703125" customWidth="1"/>
  </cols>
  <sheetData>
    <row r="1" spans="1:31" ht="25.5" customHeight="1" thickBot="1" x14ac:dyDescent="0.25">
      <c r="A1" s="44" t="s">
        <v>12</v>
      </c>
      <c r="B1" s="53" t="s">
        <v>49</v>
      </c>
      <c r="C1" s="45" t="s">
        <v>11</v>
      </c>
      <c r="D1" s="46"/>
      <c r="E1" s="46"/>
      <c r="F1" s="47"/>
      <c r="G1" s="44" t="s">
        <v>0</v>
      </c>
      <c r="H1" s="55" t="s">
        <v>1</v>
      </c>
      <c r="I1" s="56" t="s">
        <v>2</v>
      </c>
      <c r="J1" s="44" t="s">
        <v>3</v>
      </c>
      <c r="K1" s="44"/>
      <c r="L1" s="44"/>
      <c r="M1" s="44"/>
      <c r="N1" s="44"/>
      <c r="O1" s="44"/>
      <c r="P1" s="44"/>
    </row>
    <row r="2" spans="1:31" ht="18.75" customHeight="1" thickBot="1" x14ac:dyDescent="0.25">
      <c r="A2" s="44"/>
      <c r="B2" s="53"/>
      <c r="C2" s="48"/>
      <c r="D2" s="49"/>
      <c r="E2" s="49"/>
      <c r="F2" s="50"/>
      <c r="G2" s="44"/>
      <c r="H2" s="55"/>
      <c r="I2" s="56"/>
      <c r="J2" s="44"/>
      <c r="K2" s="44"/>
      <c r="L2" s="44"/>
      <c r="M2" s="44"/>
      <c r="N2" s="44"/>
      <c r="O2" s="44"/>
      <c r="P2" s="44"/>
    </row>
    <row r="3" spans="1:31" ht="13.5" customHeight="1" thickBot="1" x14ac:dyDescent="0.25">
      <c r="A3" s="44"/>
      <c r="B3" s="53"/>
      <c r="C3" s="51" t="s">
        <v>31</v>
      </c>
      <c r="D3" s="51" t="s">
        <v>30</v>
      </c>
      <c r="E3" s="51" t="s">
        <v>35</v>
      </c>
      <c r="F3" s="51" t="s">
        <v>25</v>
      </c>
      <c r="G3" s="44"/>
      <c r="H3" s="55"/>
      <c r="I3" s="56"/>
      <c r="J3" s="44" t="s">
        <v>4</v>
      </c>
      <c r="K3" s="44" t="s">
        <v>5</v>
      </c>
      <c r="L3" s="44" t="s">
        <v>6</v>
      </c>
      <c r="M3" s="44" t="s">
        <v>7</v>
      </c>
      <c r="N3" s="44" t="s">
        <v>8</v>
      </c>
      <c r="O3" s="44" t="s">
        <v>9</v>
      </c>
      <c r="P3" s="44" t="s">
        <v>10</v>
      </c>
    </row>
    <row r="4" spans="1:31" ht="13.5" customHeight="1" thickBot="1" x14ac:dyDescent="0.25">
      <c r="A4" s="44"/>
      <c r="B4" s="53"/>
      <c r="C4" s="52"/>
      <c r="D4" s="52"/>
      <c r="E4" s="54"/>
      <c r="F4" s="52"/>
      <c r="G4" s="44"/>
      <c r="H4" s="55"/>
      <c r="I4" s="56"/>
      <c r="J4" s="44"/>
      <c r="K4" s="44"/>
      <c r="L4" s="44"/>
      <c r="M4" s="44"/>
      <c r="N4" s="44"/>
      <c r="O4" s="44"/>
      <c r="P4" s="44"/>
    </row>
    <row r="5" spans="1:31" ht="18.75" thickBot="1" x14ac:dyDescent="0.25">
      <c r="A5" s="41" t="s">
        <v>52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3"/>
      <c r="AD5" t="s">
        <v>33</v>
      </c>
    </row>
    <row r="6" spans="1:31" ht="18" customHeight="1" x14ac:dyDescent="0.2">
      <c r="A6" s="12" t="s">
        <v>28</v>
      </c>
      <c r="B6" s="12" t="s">
        <v>51</v>
      </c>
      <c r="C6" s="11">
        <f>13*4</f>
        <v>52</v>
      </c>
      <c r="D6" s="11">
        <v>52</v>
      </c>
      <c r="E6" s="11">
        <v>52</v>
      </c>
      <c r="F6" s="11">
        <f>C6+D6+E6</f>
        <v>156</v>
      </c>
      <c r="G6" s="12" t="s">
        <v>56</v>
      </c>
      <c r="H6" s="13">
        <f>ROUND(F6*Q6*R6, 0)</f>
        <v>1139</v>
      </c>
      <c r="I6" s="11">
        <v>2</v>
      </c>
      <c r="J6" s="12" t="s">
        <v>32</v>
      </c>
      <c r="K6" s="12" t="s">
        <v>55</v>
      </c>
      <c r="L6" s="12" t="s">
        <v>32</v>
      </c>
      <c r="Q6" s="14">
        <v>1.0429999999999999</v>
      </c>
      <c r="R6" s="10">
        <v>7</v>
      </c>
      <c r="S6" s="16">
        <f t="shared" ref="S6" si="0">SUM(T6:AA6)-SUM(AD6:AH6)</f>
        <v>7</v>
      </c>
      <c r="T6" s="17">
        <f>2+6/12</f>
        <v>2.5</v>
      </c>
      <c r="U6" s="17">
        <v>2.25</v>
      </c>
      <c r="V6" s="17">
        <f>2+6/12</f>
        <v>2.5</v>
      </c>
      <c r="W6" s="17"/>
      <c r="X6" s="17"/>
      <c r="AD6">
        <v>0.125</v>
      </c>
      <c r="AE6">
        <v>0.125</v>
      </c>
    </row>
    <row r="7" spans="1:31" ht="18" customHeight="1" x14ac:dyDescent="0.2">
      <c r="A7" s="12" t="s">
        <v>29</v>
      </c>
      <c r="B7" s="12" t="s">
        <v>51</v>
      </c>
      <c r="C7" s="11">
        <f>2*4</f>
        <v>8</v>
      </c>
      <c r="D7" s="11">
        <f t="shared" ref="D7:E7" si="1">2*4</f>
        <v>8</v>
      </c>
      <c r="E7" s="11">
        <f t="shared" si="1"/>
        <v>8</v>
      </c>
      <c r="F7" s="11">
        <f t="shared" ref="F7:F11" si="2">C7+D7+E7</f>
        <v>24</v>
      </c>
      <c r="G7" s="12" t="s">
        <v>43</v>
      </c>
      <c r="H7" s="13">
        <f>ROUND(F7*Q7*R7, 0)</f>
        <v>342</v>
      </c>
      <c r="I7" s="11" t="s">
        <v>24</v>
      </c>
      <c r="Q7" s="14">
        <v>1.0429999999999999</v>
      </c>
      <c r="R7" s="10">
        <v>13.667</v>
      </c>
      <c r="S7" s="16"/>
      <c r="T7" s="17"/>
      <c r="U7" s="17"/>
      <c r="V7" s="17"/>
      <c r="W7" s="17"/>
      <c r="X7" s="17"/>
    </row>
    <row r="8" spans="1:31" ht="18" customHeight="1" x14ac:dyDescent="0.2">
      <c r="A8" s="12"/>
      <c r="B8" s="12"/>
      <c r="G8" s="12"/>
      <c r="H8" s="13"/>
      <c r="Q8" s="14"/>
      <c r="R8" s="10"/>
      <c r="S8" s="16"/>
      <c r="T8" s="17"/>
      <c r="U8" s="17"/>
      <c r="V8" s="17"/>
      <c r="W8" s="17"/>
      <c r="X8" s="17"/>
    </row>
    <row r="9" spans="1:31" ht="18" customHeight="1" x14ac:dyDescent="0.2">
      <c r="A9" s="12" t="s">
        <v>36</v>
      </c>
      <c r="B9" s="12" t="s">
        <v>51</v>
      </c>
      <c r="C9" s="11">
        <f>5*4</f>
        <v>20</v>
      </c>
      <c r="D9" s="11">
        <f t="shared" ref="D9:E9" si="3">5*4</f>
        <v>20</v>
      </c>
      <c r="E9" s="11">
        <f t="shared" si="3"/>
        <v>20</v>
      </c>
      <c r="F9" s="11">
        <f t="shared" si="2"/>
        <v>60</v>
      </c>
      <c r="G9" s="12" t="s">
        <v>43</v>
      </c>
      <c r="H9" s="13">
        <f>ROUND(F9*Q9*R9, 0)</f>
        <v>2189</v>
      </c>
      <c r="I9" s="12" t="s">
        <v>24</v>
      </c>
      <c r="Q9" s="6">
        <v>2.67</v>
      </c>
      <c r="R9" s="10">
        <v>13.667</v>
      </c>
      <c r="S9" s="16"/>
      <c r="T9" s="17">
        <f>8.5/12</f>
        <v>0.70833333333333337</v>
      </c>
      <c r="U9" s="17">
        <f>6+2/12</f>
        <v>6.166666666666667</v>
      </c>
      <c r="V9" s="17">
        <f>8.5/12</f>
        <v>0.70833333333333337</v>
      </c>
      <c r="W9" s="17"/>
      <c r="X9" s="17"/>
      <c r="AD9">
        <v>0</v>
      </c>
      <c r="AE9">
        <v>0</v>
      </c>
    </row>
    <row r="10" spans="1:31" ht="18" customHeight="1" x14ac:dyDescent="0.2">
      <c r="A10" s="12" t="s">
        <v>37</v>
      </c>
      <c r="B10" s="12" t="s">
        <v>51</v>
      </c>
      <c r="C10" s="11">
        <f>4*4</f>
        <v>16</v>
      </c>
      <c r="D10" s="11">
        <f t="shared" ref="D10:E10" si="4">4*4</f>
        <v>16</v>
      </c>
      <c r="E10" s="11">
        <f t="shared" si="4"/>
        <v>16</v>
      </c>
      <c r="F10" s="11">
        <f t="shared" si="2"/>
        <v>48</v>
      </c>
      <c r="G10" s="11" t="s">
        <v>54</v>
      </c>
      <c r="H10" s="13">
        <f>ROUND(F10*Q10*R10, 0)</f>
        <v>2051</v>
      </c>
      <c r="I10" s="11">
        <v>24</v>
      </c>
      <c r="J10" s="12" t="s">
        <v>32</v>
      </c>
      <c r="K10" s="11" t="s">
        <v>39</v>
      </c>
      <c r="L10" s="18" t="s">
        <v>39</v>
      </c>
      <c r="O10" s="12" t="s">
        <v>32</v>
      </c>
      <c r="Q10" s="6">
        <v>2.67</v>
      </c>
      <c r="R10" s="10">
        <v>16</v>
      </c>
      <c r="S10" s="16">
        <f>SUM(T10:AA10)-SUM(AD10:AH10)</f>
        <v>15.926990816987242</v>
      </c>
      <c r="T10" s="17">
        <f>2.5*PI()/2</f>
        <v>3.9269908169872414</v>
      </c>
      <c r="U10" s="17">
        <v>6</v>
      </c>
      <c r="V10" s="17">
        <v>6</v>
      </c>
      <c r="W10" s="17"/>
      <c r="X10" s="17"/>
      <c r="AD10">
        <v>0</v>
      </c>
      <c r="AE10">
        <v>0</v>
      </c>
    </row>
    <row r="11" spans="1:31" ht="18" customHeight="1" x14ac:dyDescent="0.2">
      <c r="A11" s="12" t="s">
        <v>38</v>
      </c>
      <c r="B11" s="12" t="s">
        <v>51</v>
      </c>
      <c r="C11" s="11">
        <v>24</v>
      </c>
      <c r="D11" s="11">
        <v>24</v>
      </c>
      <c r="E11" s="11">
        <v>24</v>
      </c>
      <c r="F11" s="11">
        <f t="shared" si="2"/>
        <v>72</v>
      </c>
      <c r="G11" s="11" t="s">
        <v>40</v>
      </c>
      <c r="H11" s="13">
        <f>ROUND(F11*Q11*R11, 0)</f>
        <v>769</v>
      </c>
      <c r="I11" s="11" t="s">
        <v>24</v>
      </c>
      <c r="Q11" s="6">
        <v>2.67</v>
      </c>
      <c r="R11" s="10">
        <v>4</v>
      </c>
      <c r="S11" s="16">
        <f>SUM(T11:AA11)-SUM(AD11:AH11)</f>
        <v>0</v>
      </c>
      <c r="T11" s="17"/>
      <c r="U11" s="17"/>
      <c r="V11" s="17"/>
      <c r="W11" s="17"/>
      <c r="X11" s="17"/>
      <c r="AD11">
        <v>0</v>
      </c>
      <c r="AE11">
        <v>0</v>
      </c>
    </row>
    <row r="12" spans="1:31" ht="18" customHeight="1" x14ac:dyDescent="0.2">
      <c r="A12" s="12"/>
      <c r="B12" s="12"/>
      <c r="H12" s="13"/>
      <c r="Q12" s="14"/>
      <c r="R12" s="10"/>
      <c r="S12" s="16"/>
      <c r="T12" s="17"/>
      <c r="U12" s="17"/>
      <c r="V12" s="17"/>
      <c r="W12" s="17"/>
      <c r="X12" s="17"/>
      <c r="AD12">
        <f>1.5/12</f>
        <v>0.125</v>
      </c>
      <c r="AE12">
        <f>1.5/12</f>
        <v>0.125</v>
      </c>
    </row>
    <row r="13" spans="1:31" ht="18" customHeight="1" x14ac:dyDescent="0.2">
      <c r="G13" s="12" t="s">
        <v>48</v>
      </c>
      <c r="H13" s="13">
        <f>+SUM(H6:H11)</f>
        <v>6490</v>
      </c>
      <c r="Q13" s="15"/>
      <c r="R13" s="16"/>
      <c r="S13" s="10"/>
      <c r="T13" s="10"/>
      <c r="U13" s="17"/>
      <c r="V13" s="17"/>
      <c r="W13" s="17"/>
      <c r="X13" s="17"/>
    </row>
    <row r="14" spans="1:31" ht="18" customHeight="1" x14ac:dyDescent="0.2">
      <c r="H14" s="13"/>
      <c r="Q14" s="14"/>
      <c r="R14" s="10"/>
      <c r="S14" s="16"/>
      <c r="T14" s="17"/>
      <c r="U14" s="17"/>
      <c r="V14" s="17"/>
      <c r="W14" s="17"/>
      <c r="X14" s="17"/>
      <c r="AD14">
        <f>1.5/12</f>
        <v>0.125</v>
      </c>
      <c r="AE14">
        <f>1.5/12</f>
        <v>0.125</v>
      </c>
    </row>
    <row r="15" spans="1:31" ht="18" customHeight="1" x14ac:dyDescent="0.2">
      <c r="Q15" s="15"/>
      <c r="R15" s="16"/>
      <c r="S15" s="10"/>
      <c r="T15" s="10"/>
      <c r="U15" s="17"/>
      <c r="V15" s="17"/>
      <c r="W15" s="17"/>
      <c r="X15" s="17"/>
    </row>
    <row r="16" spans="1:31" ht="18" customHeight="1" x14ac:dyDescent="0.2">
      <c r="A16" s="12"/>
      <c r="B16" s="12"/>
      <c r="H16" s="13"/>
      <c r="Q16" s="15"/>
      <c r="R16" s="16"/>
      <c r="S16" s="10"/>
      <c r="T16" s="10"/>
      <c r="U16" s="17"/>
      <c r="V16" s="17"/>
      <c r="W16" s="17"/>
      <c r="X16" s="17"/>
    </row>
    <row r="17" spans="1:31" ht="18" customHeight="1" x14ac:dyDescent="0.2">
      <c r="A17" s="12"/>
      <c r="B17" s="12"/>
      <c r="H17" s="13"/>
      <c r="Q17" s="14"/>
      <c r="R17" s="10"/>
      <c r="S17" s="16"/>
      <c r="T17" s="17"/>
      <c r="U17" s="17"/>
      <c r="V17" s="17"/>
      <c r="W17" s="17"/>
      <c r="X17" s="17"/>
      <c r="AD17">
        <f>1.5/12</f>
        <v>0.125</v>
      </c>
      <c r="AE17">
        <f>1.5/12</f>
        <v>0.125</v>
      </c>
    </row>
    <row r="18" spans="1:31" ht="18" customHeight="1" x14ac:dyDescent="0.2">
      <c r="A18" s="12"/>
      <c r="B18" s="12"/>
      <c r="Q18" s="15"/>
      <c r="R18" s="16"/>
      <c r="S18" s="10"/>
      <c r="T18" s="10"/>
      <c r="U18" s="17"/>
      <c r="V18" s="17"/>
      <c r="W18" s="17"/>
      <c r="X18" s="17"/>
    </row>
    <row r="19" spans="1:31" ht="18" customHeight="1" x14ac:dyDescent="0.2">
      <c r="A19" s="12"/>
      <c r="B19" s="12"/>
      <c r="H19" s="13"/>
      <c r="Q19" s="14"/>
      <c r="R19" s="10"/>
      <c r="S19" s="16"/>
      <c r="T19" s="17"/>
      <c r="U19" s="17"/>
      <c r="V19" s="17"/>
      <c r="W19" s="17"/>
      <c r="X19" s="17"/>
      <c r="AD19">
        <f>1.5/12</f>
        <v>0.125</v>
      </c>
      <c r="AE19">
        <f>1.5/12</f>
        <v>0.125</v>
      </c>
    </row>
    <row r="20" spans="1:31" ht="18" customHeight="1" x14ac:dyDescent="0.2">
      <c r="A20" s="12"/>
      <c r="B20" s="12"/>
      <c r="H20" s="13"/>
      <c r="Q20" s="15"/>
      <c r="R20" s="16"/>
      <c r="S20" s="10"/>
      <c r="T20" s="10"/>
      <c r="U20" s="17"/>
      <c r="V20" s="17"/>
      <c r="W20" s="17"/>
      <c r="X20" s="17"/>
    </row>
    <row r="21" spans="1:31" ht="18" customHeight="1" x14ac:dyDescent="0.2">
      <c r="A21" s="12"/>
      <c r="B21" s="12"/>
      <c r="H21" s="13"/>
      <c r="Q21" s="14"/>
      <c r="R21" s="10"/>
      <c r="S21" s="16"/>
      <c r="T21" s="17"/>
      <c r="U21" s="17"/>
      <c r="V21" s="17"/>
      <c r="W21" s="17"/>
      <c r="X21" s="17"/>
      <c r="AD21">
        <f>1.5/12</f>
        <v>0.125</v>
      </c>
      <c r="AE21">
        <f>1.5/12</f>
        <v>0.125</v>
      </c>
    </row>
    <row r="22" spans="1:31" ht="18" customHeight="1" x14ac:dyDescent="0.2">
      <c r="A22" s="12"/>
      <c r="B22" s="12"/>
      <c r="Q22" s="15"/>
      <c r="R22" s="16"/>
      <c r="S22" s="10"/>
      <c r="T22" s="10"/>
      <c r="U22" s="17"/>
      <c r="V22" s="17"/>
      <c r="W22" s="17"/>
      <c r="X22" s="17"/>
    </row>
    <row r="23" spans="1:31" ht="18" customHeight="1" x14ac:dyDescent="0.2">
      <c r="A23" s="12"/>
      <c r="B23" s="12"/>
      <c r="H23" s="13"/>
      <c r="Q23" s="15"/>
      <c r="R23" s="16"/>
      <c r="S23" s="10"/>
      <c r="T23" s="10"/>
      <c r="U23" s="17"/>
      <c r="V23" s="17"/>
      <c r="W23" s="17"/>
      <c r="X23" s="17"/>
    </row>
    <row r="24" spans="1:31" ht="18" customHeight="1" x14ac:dyDescent="0.2">
      <c r="A24" s="12"/>
      <c r="B24" s="12"/>
      <c r="H24" s="13"/>
      <c r="Q24" s="14"/>
      <c r="R24" s="10"/>
      <c r="S24" s="16"/>
      <c r="T24" s="17"/>
      <c r="U24" s="17"/>
      <c r="V24" s="17"/>
      <c r="W24" s="17"/>
      <c r="X24" s="17"/>
      <c r="AD24">
        <f>1.5/12</f>
        <v>0.125</v>
      </c>
      <c r="AE24">
        <f>1.5/12</f>
        <v>0.125</v>
      </c>
    </row>
    <row r="25" spans="1:31" ht="18" customHeight="1" x14ac:dyDescent="0.2">
      <c r="A25" s="12"/>
      <c r="B25" s="12"/>
      <c r="Q25" s="15"/>
      <c r="R25" s="16"/>
      <c r="S25" s="10"/>
      <c r="T25" s="10"/>
      <c r="U25" s="17"/>
      <c r="V25" s="17"/>
      <c r="W25" s="17"/>
      <c r="X25" s="17"/>
    </row>
    <row r="26" spans="1:31" ht="18" customHeight="1" x14ac:dyDescent="0.2">
      <c r="A26" s="12"/>
      <c r="B26" s="12"/>
      <c r="Q26" s="15"/>
      <c r="R26" s="16"/>
      <c r="S26" s="10"/>
      <c r="T26" s="10"/>
      <c r="U26" s="17"/>
      <c r="V26" s="17"/>
      <c r="W26" s="17"/>
      <c r="X26" s="17"/>
    </row>
    <row r="27" spans="1:31" ht="18" customHeight="1" x14ac:dyDescent="0.2">
      <c r="A27" s="12"/>
      <c r="B27" s="12"/>
      <c r="H27" s="13"/>
      <c r="Q27" s="14"/>
      <c r="R27" s="10"/>
      <c r="S27" s="10"/>
      <c r="T27" s="10"/>
      <c r="U27" s="17"/>
      <c r="V27" s="17"/>
      <c r="W27" s="17"/>
      <c r="X27" s="17"/>
    </row>
    <row r="28" spans="1:31" ht="18" customHeight="1" x14ac:dyDescent="0.2">
      <c r="A28" s="12"/>
      <c r="B28" s="12"/>
      <c r="C28" s="12"/>
      <c r="D28" s="12"/>
      <c r="E28" s="12"/>
      <c r="G28" s="12"/>
      <c r="H28" s="13"/>
      <c r="I28" s="12"/>
      <c r="Q28" s="14"/>
      <c r="R28" s="10"/>
      <c r="S28" s="16"/>
      <c r="T28" s="17"/>
      <c r="U28" s="17"/>
      <c r="V28" s="17"/>
      <c r="W28" s="17"/>
      <c r="X28" s="17"/>
    </row>
    <row r="29" spans="1:31" ht="18" customHeight="1" x14ac:dyDescent="0.2">
      <c r="A29" s="12"/>
      <c r="B29" s="12"/>
      <c r="H29" s="13"/>
      <c r="Q29" s="14"/>
      <c r="R29" s="10"/>
      <c r="S29" s="16"/>
      <c r="T29" s="17"/>
      <c r="U29" s="17"/>
      <c r="V29" s="17"/>
      <c r="W29" s="17"/>
      <c r="X29" s="17"/>
    </row>
    <row r="30" spans="1:31" ht="18" customHeight="1" x14ac:dyDescent="0.2">
      <c r="A30" s="12"/>
      <c r="B30" s="12"/>
      <c r="C30" s="12"/>
      <c r="D30" s="12"/>
      <c r="E30" s="12"/>
      <c r="G30" s="12"/>
      <c r="H30" s="13"/>
      <c r="I30" s="12"/>
      <c r="Q30" s="14"/>
      <c r="R30" s="10"/>
      <c r="S30" s="16"/>
      <c r="T30" s="17"/>
      <c r="U30" s="17"/>
      <c r="V30" s="17"/>
      <c r="W30" s="17"/>
      <c r="X30" s="17"/>
    </row>
    <row r="31" spans="1:31" ht="18" customHeight="1" x14ac:dyDescent="0.2"/>
    <row r="32" spans="1:31" ht="18" customHeight="1" x14ac:dyDescent="0.2">
      <c r="H32" s="13"/>
    </row>
    <row r="33" ht="18" customHeight="1" x14ac:dyDescent="0.2"/>
  </sheetData>
  <mergeCells count="19">
    <mergeCell ref="J1:P2"/>
    <mergeCell ref="J3:J4"/>
    <mergeCell ref="N3:N4"/>
    <mergeCell ref="A5:P5"/>
    <mergeCell ref="K3:K4"/>
    <mergeCell ref="C1:F2"/>
    <mergeCell ref="C3:C4"/>
    <mergeCell ref="D3:D4"/>
    <mergeCell ref="F3:F4"/>
    <mergeCell ref="O3:O4"/>
    <mergeCell ref="P3:P4"/>
    <mergeCell ref="A1:A4"/>
    <mergeCell ref="L3:L4"/>
    <mergeCell ref="M3:M4"/>
    <mergeCell ref="B1:B4"/>
    <mergeCell ref="E3:E4"/>
    <mergeCell ref="G1:G4"/>
    <mergeCell ref="H1:H4"/>
    <mergeCell ref="I1:I4"/>
  </mergeCells>
  <phoneticPr fontId="3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966E3-98D8-4F5B-A7CD-DF39B6142959}">
  <dimension ref="A1:AF33"/>
  <sheetViews>
    <sheetView topLeftCell="D1" zoomScale="85" zoomScaleNormal="85" workbookViewId="0">
      <selection activeCell="U10" sqref="U10"/>
    </sheetView>
  </sheetViews>
  <sheetFormatPr defaultRowHeight="12.75" x14ac:dyDescent="0.2"/>
  <cols>
    <col min="1" max="5" width="13" style="11" customWidth="1"/>
    <col min="6" max="6" width="14.85546875" style="11" customWidth="1"/>
    <col min="7" max="8" width="14.7109375" style="11" customWidth="1"/>
    <col min="9" max="9" width="7.140625" style="11" customWidth="1"/>
    <col min="10" max="10" width="8.140625" style="11" customWidth="1"/>
    <col min="11" max="14" width="12.7109375" style="11" customWidth="1"/>
    <col min="15" max="16" width="9.140625" style="11"/>
    <col min="17" max="17" width="9.5703125" bestFit="1" customWidth="1"/>
    <col min="18" max="18" width="21.140625" customWidth="1"/>
    <col min="21" max="21" width="11.140625" customWidth="1"/>
    <col min="22" max="22" width="11.28515625" customWidth="1"/>
    <col min="26" max="26" width="11" customWidth="1"/>
    <col min="33" max="33" width="11.5703125" customWidth="1"/>
  </cols>
  <sheetData>
    <row r="1" spans="1:32" ht="25.5" customHeight="1" thickBot="1" x14ac:dyDescent="0.25">
      <c r="A1" s="44" t="s">
        <v>12</v>
      </c>
      <c r="B1" s="53" t="s">
        <v>49</v>
      </c>
      <c r="C1" s="45" t="s">
        <v>11</v>
      </c>
      <c r="D1" s="46"/>
      <c r="E1" s="46"/>
      <c r="F1" s="47"/>
      <c r="G1" s="44" t="s">
        <v>0</v>
      </c>
      <c r="H1" s="55" t="s">
        <v>1</v>
      </c>
      <c r="I1" s="56" t="s">
        <v>2</v>
      </c>
      <c r="J1" s="44" t="s">
        <v>3</v>
      </c>
      <c r="K1" s="44"/>
      <c r="L1" s="44"/>
      <c r="M1" s="44"/>
      <c r="N1" s="44"/>
      <c r="O1" s="44"/>
      <c r="P1" s="44"/>
    </row>
    <row r="2" spans="1:32" ht="18.75" customHeight="1" thickBot="1" x14ac:dyDescent="0.25">
      <c r="A2" s="44"/>
      <c r="B2" s="53"/>
      <c r="C2" s="48"/>
      <c r="D2" s="49"/>
      <c r="E2" s="49"/>
      <c r="F2" s="50"/>
      <c r="G2" s="44"/>
      <c r="H2" s="55"/>
      <c r="I2" s="56"/>
      <c r="J2" s="44"/>
      <c r="K2" s="44"/>
      <c r="L2" s="44"/>
      <c r="M2" s="44"/>
      <c r="N2" s="44"/>
      <c r="O2" s="44"/>
      <c r="P2" s="44"/>
    </row>
    <row r="3" spans="1:32" ht="13.5" customHeight="1" thickBot="1" x14ac:dyDescent="0.25">
      <c r="A3" s="44"/>
      <c r="B3" s="53"/>
      <c r="C3" s="51" t="s">
        <v>31</v>
      </c>
      <c r="D3" s="51" t="s">
        <v>30</v>
      </c>
      <c r="E3" s="51" t="s">
        <v>35</v>
      </c>
      <c r="F3" s="51" t="s">
        <v>25</v>
      </c>
      <c r="G3" s="44"/>
      <c r="H3" s="55"/>
      <c r="I3" s="56"/>
      <c r="J3" s="44" t="s">
        <v>4</v>
      </c>
      <c r="K3" s="44" t="s">
        <v>5</v>
      </c>
      <c r="L3" s="44" t="s">
        <v>6</v>
      </c>
      <c r="M3" s="44" t="s">
        <v>7</v>
      </c>
      <c r="N3" s="44" t="s">
        <v>8</v>
      </c>
      <c r="O3" s="44" t="s">
        <v>9</v>
      </c>
      <c r="P3" s="44" t="s">
        <v>10</v>
      </c>
    </row>
    <row r="4" spans="1:32" ht="13.5" customHeight="1" thickBot="1" x14ac:dyDescent="0.25">
      <c r="A4" s="44"/>
      <c r="B4" s="53"/>
      <c r="C4" s="52"/>
      <c r="D4" s="52"/>
      <c r="E4" s="54"/>
      <c r="F4" s="52"/>
      <c r="G4" s="44"/>
      <c r="H4" s="55"/>
      <c r="I4" s="56"/>
      <c r="J4" s="44"/>
      <c r="K4" s="44"/>
      <c r="L4" s="44"/>
      <c r="M4" s="44"/>
      <c r="N4" s="44"/>
      <c r="O4" s="44"/>
      <c r="P4" s="44"/>
    </row>
    <row r="5" spans="1:32" ht="18.75" thickBot="1" x14ac:dyDescent="0.25">
      <c r="A5" s="41" t="s">
        <v>52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3"/>
      <c r="AE5" t="s">
        <v>33</v>
      </c>
    </row>
    <row r="6" spans="1:32" ht="25.5" x14ac:dyDescent="0.2">
      <c r="A6" s="19" t="s">
        <v>28</v>
      </c>
      <c r="B6" s="12" t="s">
        <v>51</v>
      </c>
      <c r="C6" s="20">
        <f>13*4</f>
        <v>52</v>
      </c>
      <c r="D6" s="20">
        <v>52</v>
      </c>
      <c r="E6" s="20">
        <v>52</v>
      </c>
      <c r="F6" s="20">
        <f>C6+D6+E6</f>
        <v>156</v>
      </c>
      <c r="G6" s="22" t="s">
        <v>41</v>
      </c>
      <c r="H6" s="31">
        <f>ROUND(F6*Q6*S6, 0)</f>
        <v>1207</v>
      </c>
      <c r="I6" s="20">
        <v>2</v>
      </c>
      <c r="J6" s="19" t="s">
        <v>32</v>
      </c>
      <c r="K6" s="19" t="s">
        <v>34</v>
      </c>
      <c r="L6" s="19" t="s">
        <v>32</v>
      </c>
      <c r="Q6" s="28">
        <v>1.0429999999999999</v>
      </c>
      <c r="R6" s="24" t="s">
        <v>42</v>
      </c>
      <c r="S6" s="26">
        <v>7.4166699999999999</v>
      </c>
      <c r="T6" s="27">
        <f>SUM(U6:AB6)-SUM(AE6:AI6)</f>
        <v>7.4166666666666661</v>
      </c>
      <c r="U6" s="17">
        <f>2+6/12</f>
        <v>2.5</v>
      </c>
      <c r="V6" s="17">
        <f>2+8/12</f>
        <v>2.6666666666666665</v>
      </c>
      <c r="W6" s="17">
        <f>2+6/12</f>
        <v>2.5</v>
      </c>
      <c r="X6" s="17"/>
      <c r="Y6" s="17"/>
      <c r="AE6" s="25">
        <f>1.5/12</f>
        <v>0.125</v>
      </c>
      <c r="AF6" s="25">
        <f>1.5/12</f>
        <v>0.125</v>
      </c>
    </row>
    <row r="7" spans="1:32" ht="25.5" x14ac:dyDescent="0.2">
      <c r="A7" s="19" t="s">
        <v>29</v>
      </c>
      <c r="B7" s="12" t="s">
        <v>51</v>
      </c>
      <c r="C7" s="20">
        <f>2*4</f>
        <v>8</v>
      </c>
      <c r="D7" s="20">
        <f t="shared" ref="D7:E7" si="0">2*4</f>
        <v>8</v>
      </c>
      <c r="E7" s="20">
        <f t="shared" si="0"/>
        <v>8</v>
      </c>
      <c r="F7" s="20">
        <f t="shared" ref="F7:F11" si="1">C7+D7+E7</f>
        <v>24</v>
      </c>
      <c r="G7" s="22" t="s">
        <v>43</v>
      </c>
      <c r="H7" s="31">
        <f>ROUND(F7*Q7*S7, 0)</f>
        <v>342</v>
      </c>
      <c r="I7" s="20" t="s">
        <v>24</v>
      </c>
      <c r="Q7" s="28">
        <v>1.0429999999999999</v>
      </c>
      <c r="R7" s="24" t="s">
        <v>44</v>
      </c>
      <c r="S7" s="26">
        <f>13+0.666666666666667</f>
        <v>13.666666666666666</v>
      </c>
      <c r="T7" s="16"/>
      <c r="U7" s="17"/>
      <c r="V7" s="17"/>
      <c r="W7" s="17"/>
      <c r="X7" s="17"/>
      <c r="Y7" s="17"/>
    </row>
    <row r="8" spans="1:32" ht="18" customHeight="1" x14ac:dyDescent="0.2">
      <c r="A8" s="12"/>
      <c r="B8" s="12"/>
      <c r="G8" s="12"/>
      <c r="H8" s="31"/>
      <c r="Q8" s="28"/>
      <c r="R8" s="23"/>
      <c r="S8" s="10"/>
      <c r="T8" s="16"/>
      <c r="U8" s="17"/>
      <c r="V8" s="17"/>
      <c r="W8" s="17"/>
      <c r="X8" s="17"/>
      <c r="Y8" s="17"/>
    </row>
    <row r="9" spans="1:32" ht="25.5" x14ac:dyDescent="0.2">
      <c r="A9" s="19" t="s">
        <v>36</v>
      </c>
      <c r="B9" s="12" t="s">
        <v>51</v>
      </c>
      <c r="C9" s="20">
        <f>5*4</f>
        <v>20</v>
      </c>
      <c r="D9" s="20">
        <f t="shared" ref="D9:E9" si="2">5*4</f>
        <v>20</v>
      </c>
      <c r="E9" s="20">
        <f t="shared" si="2"/>
        <v>20</v>
      </c>
      <c r="F9" s="20">
        <f t="shared" si="1"/>
        <v>60</v>
      </c>
      <c r="G9" s="22" t="s">
        <v>43</v>
      </c>
      <c r="H9" s="31">
        <f>ROUND(F9*Q9*S9, 0)</f>
        <v>2189</v>
      </c>
      <c r="I9" s="19" t="s">
        <v>24</v>
      </c>
      <c r="Q9" s="29">
        <v>2.67</v>
      </c>
      <c r="R9" s="24" t="s">
        <v>44</v>
      </c>
      <c r="S9" s="26">
        <f>13+0.666666666666667</f>
        <v>13.666666666666668</v>
      </c>
      <c r="T9" s="16"/>
      <c r="U9" s="17"/>
      <c r="V9" s="17"/>
      <c r="W9" s="17"/>
      <c r="X9" s="17"/>
      <c r="Y9" s="17"/>
      <c r="AE9">
        <v>0</v>
      </c>
      <c r="AF9">
        <v>0</v>
      </c>
    </row>
    <row r="10" spans="1:32" ht="38.25" x14ac:dyDescent="0.2">
      <c r="A10" s="19" t="s">
        <v>37</v>
      </c>
      <c r="B10" s="12" t="s">
        <v>51</v>
      </c>
      <c r="C10" s="20">
        <f>4*4</f>
        <v>16</v>
      </c>
      <c r="D10" s="20">
        <f t="shared" ref="D10:E10" si="3">4*4</f>
        <v>16</v>
      </c>
      <c r="E10" s="20">
        <f t="shared" si="3"/>
        <v>16</v>
      </c>
      <c r="F10" s="20">
        <f t="shared" si="1"/>
        <v>48</v>
      </c>
      <c r="G10" s="22" t="s">
        <v>47</v>
      </c>
      <c r="H10" s="31">
        <f>ROUND(F10*Q10*S10, 0)</f>
        <v>1986</v>
      </c>
      <c r="I10" s="20">
        <v>24</v>
      </c>
      <c r="J10" s="22" t="s">
        <v>32</v>
      </c>
      <c r="K10" s="20" t="s">
        <v>39</v>
      </c>
      <c r="L10" s="30" t="s">
        <v>39</v>
      </c>
      <c r="O10" s="22" t="s">
        <v>32</v>
      </c>
      <c r="Q10" s="28">
        <v>2.67</v>
      </c>
      <c r="R10" s="24" t="s">
        <v>45</v>
      </c>
      <c r="S10" s="10">
        <v>15.5</v>
      </c>
      <c r="T10" s="16">
        <f>SUM(U10:AB10)-SUM(AE10:AI10)</f>
        <v>15.5</v>
      </c>
      <c r="U10" s="17">
        <v>3.5</v>
      </c>
      <c r="V10" s="17">
        <v>6</v>
      </c>
      <c r="W10" s="17">
        <v>6</v>
      </c>
      <c r="X10" s="17"/>
      <c r="Y10" s="17"/>
      <c r="AE10">
        <v>0</v>
      </c>
      <c r="AF10">
        <v>0</v>
      </c>
    </row>
    <row r="11" spans="1:32" ht="38.25" x14ac:dyDescent="0.2">
      <c r="A11" s="19" t="s">
        <v>38</v>
      </c>
      <c r="B11" s="12" t="s">
        <v>51</v>
      </c>
      <c r="C11" s="21">
        <v>24</v>
      </c>
      <c r="D11" s="21">
        <v>24</v>
      </c>
      <c r="E11" s="21">
        <v>24</v>
      </c>
      <c r="F11" s="21">
        <f t="shared" si="1"/>
        <v>72</v>
      </c>
      <c r="G11" s="20" t="s">
        <v>40</v>
      </c>
      <c r="H11" s="31">
        <f>ROUND(F11*Q11*S11, 0)</f>
        <v>769</v>
      </c>
      <c r="I11" s="20" t="s">
        <v>24</v>
      </c>
      <c r="Q11" s="28">
        <v>2.67</v>
      </c>
      <c r="R11" s="24" t="s">
        <v>46</v>
      </c>
      <c r="S11" s="10">
        <v>4</v>
      </c>
      <c r="T11" s="16">
        <f>SUM(U11:AB11)-SUM(AE11:AI11)</f>
        <v>0</v>
      </c>
      <c r="U11" s="17"/>
      <c r="V11" s="17"/>
      <c r="W11" s="17"/>
      <c r="X11" s="17"/>
      <c r="Y11" s="17"/>
      <c r="AE11">
        <v>0</v>
      </c>
      <c r="AF11">
        <v>0</v>
      </c>
    </row>
    <row r="12" spans="1:32" ht="18" customHeight="1" x14ac:dyDescent="0.2">
      <c r="A12" s="12"/>
      <c r="B12" s="12"/>
      <c r="H12" s="13"/>
      <c r="Q12" s="14"/>
      <c r="R12" s="23"/>
      <c r="S12" s="10"/>
      <c r="T12" s="16"/>
      <c r="U12" s="17"/>
      <c r="V12" s="17"/>
      <c r="W12" s="17"/>
      <c r="X12" s="17"/>
      <c r="Y12" s="17"/>
      <c r="AE12">
        <f>1.5/12</f>
        <v>0.125</v>
      </c>
      <c r="AF12">
        <f>1.5/12</f>
        <v>0.125</v>
      </c>
    </row>
    <row r="13" spans="1:32" ht="18" customHeight="1" x14ac:dyDescent="0.2">
      <c r="B13" s="57" t="s">
        <v>50</v>
      </c>
      <c r="G13" s="12" t="s">
        <v>48</v>
      </c>
      <c r="H13" s="13">
        <f>+SUM(H6:H11)</f>
        <v>6493</v>
      </c>
      <c r="Q13" s="15"/>
      <c r="R13" s="11"/>
      <c r="S13" s="16"/>
      <c r="T13" s="10"/>
      <c r="U13" s="10"/>
      <c r="V13" s="17"/>
      <c r="W13" s="17"/>
      <c r="X13" s="17"/>
      <c r="Y13" s="17"/>
    </row>
    <row r="14" spans="1:32" ht="18" customHeight="1" x14ac:dyDescent="0.2">
      <c r="B14" s="58"/>
      <c r="H14" s="13"/>
      <c r="Q14" s="14"/>
      <c r="R14" s="23"/>
      <c r="S14" s="10"/>
      <c r="T14" s="16"/>
      <c r="U14" s="17"/>
      <c r="V14" s="17"/>
      <c r="W14" s="17"/>
      <c r="X14" s="17"/>
      <c r="Y14" s="17"/>
      <c r="AE14">
        <f>1.5/12</f>
        <v>0.125</v>
      </c>
      <c r="AF14">
        <f>1.5/12</f>
        <v>0.125</v>
      </c>
    </row>
    <row r="15" spans="1:32" ht="18" customHeight="1" x14ac:dyDescent="0.2">
      <c r="B15" s="58"/>
      <c r="Q15" s="15"/>
      <c r="R15" s="11"/>
      <c r="S15" s="16"/>
      <c r="T15" s="10"/>
      <c r="U15" s="10"/>
      <c r="V15" s="17"/>
      <c r="W15" s="17"/>
      <c r="X15" s="17"/>
      <c r="Y15" s="17"/>
    </row>
    <row r="16" spans="1:32" ht="18" customHeight="1" x14ac:dyDescent="0.2">
      <c r="A16" s="12"/>
      <c r="B16" s="58"/>
      <c r="H16" s="13"/>
      <c r="Q16" s="15"/>
      <c r="R16" s="11"/>
      <c r="S16" s="16"/>
      <c r="T16" s="10"/>
      <c r="U16" s="10"/>
      <c r="V16" s="17"/>
      <c r="W16" s="17"/>
      <c r="X16" s="17"/>
      <c r="Y16" s="17"/>
    </row>
    <row r="17" spans="1:32" ht="18" customHeight="1" x14ac:dyDescent="0.2">
      <c r="A17" s="12"/>
      <c r="B17" s="58"/>
      <c r="H17" s="13"/>
      <c r="Q17" s="14"/>
      <c r="R17" s="23"/>
      <c r="S17" s="10"/>
      <c r="T17" s="16"/>
      <c r="U17" s="17"/>
      <c r="V17" s="17"/>
      <c r="W17" s="17"/>
      <c r="X17" s="17"/>
      <c r="Y17" s="17"/>
      <c r="AE17">
        <f>1.5/12</f>
        <v>0.125</v>
      </c>
      <c r="AF17">
        <f>1.5/12</f>
        <v>0.125</v>
      </c>
    </row>
    <row r="18" spans="1:32" ht="18" customHeight="1" x14ac:dyDescent="0.2">
      <c r="A18" s="12"/>
      <c r="B18" s="58"/>
      <c r="Q18" s="15"/>
      <c r="R18" s="11"/>
      <c r="S18" s="16"/>
      <c r="T18" s="10"/>
      <c r="U18" s="10"/>
      <c r="V18" s="17"/>
      <c r="W18" s="17"/>
      <c r="X18" s="17"/>
      <c r="Y18" s="17"/>
    </row>
    <row r="19" spans="1:32" ht="18" customHeight="1" x14ac:dyDescent="0.2">
      <c r="A19" s="12"/>
      <c r="B19" s="58"/>
      <c r="H19" s="13"/>
      <c r="Q19" s="14"/>
      <c r="R19" s="23"/>
      <c r="S19" s="10"/>
      <c r="T19" s="16"/>
      <c r="U19" s="17"/>
      <c r="V19" s="17"/>
      <c r="W19" s="17"/>
      <c r="X19" s="17"/>
      <c r="Y19" s="17"/>
      <c r="AE19">
        <f>1.5/12</f>
        <v>0.125</v>
      </c>
      <c r="AF19">
        <f>1.5/12</f>
        <v>0.125</v>
      </c>
    </row>
    <row r="20" spans="1:32" ht="18" customHeight="1" x14ac:dyDescent="0.2">
      <c r="A20" s="12"/>
      <c r="B20" s="58"/>
      <c r="H20" s="13"/>
      <c r="Q20" s="15"/>
      <c r="R20" s="11"/>
      <c r="S20" s="16"/>
      <c r="T20" s="10"/>
      <c r="U20" s="10"/>
      <c r="V20" s="17"/>
      <c r="W20" s="17"/>
      <c r="X20" s="17"/>
      <c r="Y20" s="17"/>
    </row>
    <row r="21" spans="1:32" ht="18" customHeight="1" x14ac:dyDescent="0.2">
      <c r="A21" s="12"/>
      <c r="B21" s="58"/>
      <c r="H21" s="13"/>
      <c r="Q21" s="14"/>
      <c r="R21" s="23"/>
      <c r="S21" s="10"/>
      <c r="T21" s="16"/>
      <c r="U21" s="17"/>
      <c r="V21" s="17"/>
      <c r="W21" s="17"/>
      <c r="X21" s="17"/>
      <c r="Y21" s="17"/>
      <c r="AE21">
        <f>1.5/12</f>
        <v>0.125</v>
      </c>
      <c r="AF21">
        <f>1.5/12</f>
        <v>0.125</v>
      </c>
    </row>
    <row r="22" spans="1:32" ht="18" customHeight="1" x14ac:dyDescent="0.2">
      <c r="A22" s="12"/>
      <c r="B22" s="12"/>
      <c r="Q22" s="15"/>
      <c r="R22" s="11"/>
      <c r="S22" s="16"/>
      <c r="T22" s="10"/>
      <c r="U22" s="10"/>
      <c r="V22" s="17"/>
      <c r="W22" s="17"/>
      <c r="X22" s="17"/>
      <c r="Y22" s="17"/>
    </row>
    <row r="23" spans="1:32" ht="18" customHeight="1" x14ac:dyDescent="0.2">
      <c r="A23" s="12"/>
      <c r="B23" s="12"/>
      <c r="H23" s="13"/>
      <c r="Q23" s="15"/>
      <c r="R23" s="11"/>
      <c r="S23" s="16"/>
      <c r="T23" s="10"/>
      <c r="U23" s="10"/>
      <c r="V23" s="17"/>
      <c r="W23" s="17"/>
      <c r="X23" s="17"/>
      <c r="Y23" s="17"/>
    </row>
    <row r="24" spans="1:32" ht="18" customHeight="1" x14ac:dyDescent="0.2">
      <c r="A24" s="12"/>
      <c r="B24" s="12"/>
      <c r="H24" s="13"/>
      <c r="Q24" s="14"/>
      <c r="R24" s="23"/>
      <c r="S24" s="10"/>
      <c r="T24" s="16"/>
      <c r="U24" s="17"/>
      <c r="V24" s="17"/>
      <c r="W24" s="17"/>
      <c r="X24" s="17"/>
      <c r="Y24" s="17"/>
      <c r="AE24">
        <f>1.5/12</f>
        <v>0.125</v>
      </c>
      <c r="AF24">
        <f>1.5/12</f>
        <v>0.125</v>
      </c>
    </row>
    <row r="25" spans="1:32" ht="18" customHeight="1" x14ac:dyDescent="0.2">
      <c r="A25" s="12"/>
      <c r="B25" s="12"/>
      <c r="Q25" s="15"/>
      <c r="R25" s="11"/>
      <c r="S25" s="16"/>
      <c r="T25" s="10"/>
      <c r="U25" s="10"/>
      <c r="V25" s="17"/>
      <c r="W25" s="17"/>
      <c r="X25" s="17"/>
      <c r="Y25" s="17"/>
    </row>
    <row r="26" spans="1:32" ht="18" customHeight="1" x14ac:dyDescent="0.2">
      <c r="A26" s="12"/>
      <c r="B26" s="12"/>
      <c r="Q26" s="15"/>
      <c r="R26" s="11"/>
      <c r="S26" s="16"/>
      <c r="T26" s="10"/>
      <c r="U26" s="10"/>
      <c r="V26" s="17"/>
      <c r="W26" s="17"/>
      <c r="X26" s="17"/>
      <c r="Y26" s="17"/>
    </row>
    <row r="27" spans="1:32" ht="18" customHeight="1" x14ac:dyDescent="0.2">
      <c r="A27" s="12"/>
      <c r="B27" s="12"/>
      <c r="H27" s="13"/>
      <c r="Q27" s="14"/>
      <c r="R27" s="23"/>
      <c r="S27" s="10"/>
      <c r="T27" s="10"/>
      <c r="U27" s="10"/>
      <c r="V27" s="17"/>
      <c r="W27" s="17"/>
      <c r="X27" s="17"/>
      <c r="Y27" s="17"/>
    </row>
    <row r="28" spans="1:32" ht="18" customHeight="1" x14ac:dyDescent="0.2">
      <c r="A28" s="12"/>
      <c r="B28" s="12"/>
      <c r="C28" s="12"/>
      <c r="D28" s="12"/>
      <c r="E28" s="12"/>
      <c r="G28" s="12"/>
      <c r="H28" s="13"/>
      <c r="I28" s="12"/>
      <c r="Q28" s="14"/>
      <c r="R28" s="23"/>
      <c r="S28" s="10"/>
      <c r="T28" s="16"/>
      <c r="U28" s="17"/>
      <c r="V28" s="17"/>
      <c r="W28" s="17"/>
      <c r="X28" s="17"/>
      <c r="Y28" s="17"/>
    </row>
    <row r="29" spans="1:32" ht="18" customHeight="1" x14ac:dyDescent="0.2">
      <c r="A29" s="12"/>
      <c r="B29" s="12"/>
      <c r="H29" s="13"/>
      <c r="Q29" s="14"/>
      <c r="R29" s="23"/>
      <c r="S29" s="10"/>
      <c r="T29" s="16"/>
      <c r="U29" s="17"/>
      <c r="V29" s="17"/>
      <c r="W29" s="17"/>
      <c r="X29" s="17"/>
      <c r="Y29" s="17"/>
    </row>
    <row r="30" spans="1:32" ht="18" customHeight="1" x14ac:dyDescent="0.2">
      <c r="A30" s="12"/>
      <c r="B30" s="12"/>
      <c r="C30" s="12"/>
      <c r="D30" s="12"/>
      <c r="E30" s="12"/>
      <c r="G30" s="12"/>
      <c r="H30" s="13"/>
      <c r="I30" s="12"/>
      <c r="Q30" s="14"/>
      <c r="R30" s="23"/>
      <c r="S30" s="10"/>
      <c r="T30" s="16"/>
      <c r="U30" s="17"/>
      <c r="V30" s="17"/>
      <c r="W30" s="17"/>
      <c r="X30" s="17"/>
      <c r="Y30" s="17"/>
    </row>
    <row r="31" spans="1:32" ht="18" customHeight="1" x14ac:dyDescent="0.2"/>
    <row r="32" spans="1:32" ht="18" customHeight="1" x14ac:dyDescent="0.2">
      <c r="H32" s="13"/>
    </row>
    <row r="33" ht="18" customHeight="1" x14ac:dyDescent="0.2"/>
  </sheetData>
  <mergeCells count="20">
    <mergeCell ref="B13:B21"/>
    <mergeCell ref="J3:J4"/>
    <mergeCell ref="K3:K4"/>
    <mergeCell ref="L3:L4"/>
    <mergeCell ref="M3:M4"/>
    <mergeCell ref="G1:G4"/>
    <mergeCell ref="H1:H4"/>
    <mergeCell ref="I1:I4"/>
    <mergeCell ref="J1:P2"/>
    <mergeCell ref="C3:C4"/>
    <mergeCell ref="D3:D4"/>
    <mergeCell ref="E3:E4"/>
    <mergeCell ref="F3:F4"/>
    <mergeCell ref="P3:P4"/>
    <mergeCell ref="A5:P5"/>
    <mergeCell ref="B1:B4"/>
    <mergeCell ref="N3:N4"/>
    <mergeCell ref="O3:O4"/>
    <mergeCell ref="A1:A4"/>
    <mergeCell ref="C1:F2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M13"/>
  <sheetViews>
    <sheetView tabSelected="1" zoomScale="90" zoomScaleNormal="90" workbookViewId="0">
      <selection activeCell="H6" sqref="H6"/>
    </sheetView>
  </sheetViews>
  <sheetFormatPr defaultRowHeight="12.75" x14ac:dyDescent="0.2"/>
  <cols>
    <col min="1" max="4" width="13.85546875" customWidth="1"/>
    <col min="5" max="5" width="13.85546875" style="1" customWidth="1"/>
    <col min="6" max="6" width="6.85546875" customWidth="1"/>
    <col min="7" max="8" width="8.7109375" customWidth="1"/>
    <col min="9" max="9" width="9.85546875" customWidth="1"/>
    <col min="10" max="10" width="8.7109375" customWidth="1"/>
    <col min="11" max="11" width="8.5703125" customWidth="1"/>
    <col min="12" max="12" width="8.7109375" customWidth="1"/>
    <col min="13" max="13" width="7.28515625" customWidth="1"/>
    <col min="14" max="16" width="10.140625" customWidth="1"/>
  </cols>
  <sheetData>
    <row r="1" spans="1:13" ht="9" customHeight="1" thickBot="1" x14ac:dyDescent="0.25">
      <c r="A1" s="59" t="s">
        <v>12</v>
      </c>
      <c r="B1" s="60" t="s">
        <v>49</v>
      </c>
      <c r="C1" s="59" t="s">
        <v>11</v>
      </c>
      <c r="D1" s="59" t="s">
        <v>0</v>
      </c>
      <c r="E1" s="65" t="s">
        <v>53</v>
      </c>
      <c r="F1" s="64" t="s">
        <v>2</v>
      </c>
      <c r="G1" s="59" t="s">
        <v>3</v>
      </c>
      <c r="H1" s="59"/>
      <c r="I1" s="59"/>
      <c r="J1" s="59"/>
      <c r="K1" s="59"/>
      <c r="L1" s="59"/>
      <c r="M1" s="59"/>
    </row>
    <row r="2" spans="1:13" ht="15" customHeight="1" thickBot="1" x14ac:dyDescent="0.25">
      <c r="A2" s="59"/>
      <c r="B2" s="60"/>
      <c r="C2" s="59"/>
      <c r="D2" s="59"/>
      <c r="E2" s="65"/>
      <c r="F2" s="64"/>
      <c r="G2" s="59"/>
      <c r="H2" s="59"/>
      <c r="I2" s="59"/>
      <c r="J2" s="59"/>
      <c r="K2" s="59"/>
      <c r="L2" s="59"/>
      <c r="M2" s="59"/>
    </row>
    <row r="3" spans="1:13" ht="12.75" customHeight="1" thickBot="1" x14ac:dyDescent="0.25">
      <c r="A3" s="59"/>
      <c r="B3" s="60"/>
      <c r="C3" s="59"/>
      <c r="D3" s="59"/>
      <c r="E3" s="65"/>
      <c r="F3" s="64"/>
      <c r="G3" s="59" t="s">
        <v>4</v>
      </c>
      <c r="H3" s="59" t="s">
        <v>5</v>
      </c>
      <c r="I3" s="59" t="s">
        <v>6</v>
      </c>
      <c r="J3" s="59" t="s">
        <v>7</v>
      </c>
      <c r="K3" s="59" t="s">
        <v>8</v>
      </c>
      <c r="L3" s="59" t="s">
        <v>9</v>
      </c>
      <c r="M3" s="59" t="s">
        <v>10</v>
      </c>
    </row>
    <row r="4" spans="1:13" ht="9.75" customHeight="1" thickBot="1" x14ac:dyDescent="0.25">
      <c r="A4" s="59"/>
      <c r="B4" s="60"/>
      <c r="C4" s="59"/>
      <c r="D4" s="59"/>
      <c r="E4" s="65"/>
      <c r="F4" s="64"/>
      <c r="G4" s="59"/>
      <c r="H4" s="59"/>
      <c r="I4" s="59"/>
      <c r="J4" s="59"/>
      <c r="K4" s="59"/>
      <c r="L4" s="59"/>
      <c r="M4" s="59"/>
    </row>
    <row r="5" spans="1:13" ht="17.25" customHeight="1" thickBot="1" x14ac:dyDescent="0.25">
      <c r="A5" s="61" t="str">
        <f>IF('Sheet 0'!A5="","",'Sheet 0'!A5)</f>
        <v>PIERS (EPOXY COATED STEEL REINFORCMENT - ECSR)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</row>
    <row r="6" spans="1:13" ht="12" customHeight="1" x14ac:dyDescent="0.2">
      <c r="A6" s="33" t="str">
        <f>IF('Sheet 0'!A6="","",'Sheet 0'!A6)</f>
        <v>P501</v>
      </c>
      <c r="B6" s="34" t="str">
        <f>IF('Sheet 0'!B6="","",'Sheet 0'!B6)</f>
        <v>ECSR</v>
      </c>
      <c r="C6" s="34">
        <f>IF('Sheet 0'!F6="","",'Sheet 0'!F6)</f>
        <v>156</v>
      </c>
      <c r="D6" s="34" t="str">
        <f>IF('Sheet 0'!G6="","",'Sheet 0'!G6)</f>
        <v>7'-0"</v>
      </c>
      <c r="E6" s="34">
        <f>IF('Sheet 0'!H6="","",'Sheet 0'!H6)</f>
        <v>1139</v>
      </c>
      <c r="F6" s="34">
        <f>IF('Sheet 0'!I6="","",'Sheet 0'!I6)</f>
        <v>2</v>
      </c>
      <c r="G6" s="34" t="str">
        <f>IF('Sheet 0'!J6="","",'Sheet 0'!J6)</f>
        <v>2'-6"</v>
      </c>
      <c r="H6" s="34" t="str">
        <f>IF('Sheet 0'!K6="","",'Sheet 0'!K6)</f>
        <v>2'-3"</v>
      </c>
      <c r="I6" s="34" t="str">
        <f>IF('Sheet 0'!L6="","",'Sheet 0'!L6)</f>
        <v>2'-6"</v>
      </c>
      <c r="J6" s="34" t="str">
        <f>IF('Sheet 0'!M6="","",'Sheet 0'!M6)</f>
        <v/>
      </c>
      <c r="K6" s="34" t="str">
        <f>IF('Sheet 0'!N6="","",'Sheet 0'!N6)</f>
        <v/>
      </c>
      <c r="L6" s="34" t="str">
        <f>IF('Sheet 0'!O6="","",'Sheet 0'!O6)</f>
        <v/>
      </c>
      <c r="M6" s="35" t="str">
        <f>IF('Sheet 0'!P6="","",'Sheet 0'!P6)</f>
        <v/>
      </c>
    </row>
    <row r="7" spans="1:13" ht="12" customHeight="1" x14ac:dyDescent="0.2">
      <c r="A7" s="36" t="str">
        <f>IF('Sheet 0'!A7="","",'Sheet 0'!A7)</f>
        <v>P502</v>
      </c>
      <c r="B7" s="32" t="str">
        <f>IF('Sheet 0'!B7="","",'Sheet 0'!B7)</f>
        <v>ECSR</v>
      </c>
      <c r="C7" s="32">
        <f>IF('Sheet 0'!F7="","",'Sheet 0'!F7)</f>
        <v>24</v>
      </c>
      <c r="D7" s="32" t="str">
        <f>IF('Sheet 0'!G7="","",'Sheet 0'!G7)</f>
        <v>13'-8"</v>
      </c>
      <c r="E7" s="32">
        <f>IF('Sheet 0'!H7="","",'Sheet 0'!H7)</f>
        <v>342</v>
      </c>
      <c r="F7" s="32" t="str">
        <f>IF('Sheet 0'!I7="","",'Sheet 0'!I7)</f>
        <v>STR</v>
      </c>
      <c r="G7" s="32" t="str">
        <f>IF('Sheet 0'!J7="","",'Sheet 0'!J7)</f>
        <v/>
      </c>
      <c r="H7" s="32" t="str">
        <f>IF('Sheet 0'!K7="","",'Sheet 0'!K7)</f>
        <v/>
      </c>
      <c r="I7" s="32" t="str">
        <f>IF('Sheet 0'!L7="","",'Sheet 0'!L7)</f>
        <v/>
      </c>
      <c r="J7" s="32" t="str">
        <f>IF('Sheet 0'!M7="","",'Sheet 0'!M7)</f>
        <v/>
      </c>
      <c r="K7" s="32" t="str">
        <f>IF('Sheet 0'!N7="","",'Sheet 0'!N7)</f>
        <v/>
      </c>
      <c r="L7" s="32" t="str">
        <f>IF('Sheet 0'!O7="","",'Sheet 0'!O7)</f>
        <v/>
      </c>
      <c r="M7" s="37" t="str">
        <f>IF('Sheet 0'!P7="","",'Sheet 0'!P7)</f>
        <v/>
      </c>
    </row>
    <row r="8" spans="1:13" ht="12" customHeight="1" x14ac:dyDescent="0.2">
      <c r="A8" s="36" t="str">
        <f>IF('Sheet 0'!A8="","",'Sheet 0'!A8)</f>
        <v/>
      </c>
      <c r="B8" s="32" t="str">
        <f>IF('Sheet 0'!B8="","",'Sheet 0'!B8)</f>
        <v/>
      </c>
      <c r="C8" s="32" t="str">
        <f>IF('Sheet 0'!F8="","",'Sheet 0'!F8)</f>
        <v/>
      </c>
      <c r="D8" s="32" t="str">
        <f>IF('Sheet 0'!G8="","",'Sheet 0'!G8)</f>
        <v/>
      </c>
      <c r="E8" s="32" t="str">
        <f>IF('Sheet 0'!H8="","",'Sheet 0'!H8)</f>
        <v/>
      </c>
      <c r="F8" s="32" t="str">
        <f>IF('Sheet 0'!I8="","",'Sheet 0'!I8)</f>
        <v/>
      </c>
      <c r="G8" s="32" t="str">
        <f>IF('Sheet 0'!J8="","",'Sheet 0'!J8)</f>
        <v/>
      </c>
      <c r="H8" s="32" t="str">
        <f>IF('Sheet 0'!K8="","",'Sheet 0'!K8)</f>
        <v/>
      </c>
      <c r="I8" s="32" t="str">
        <f>IF('Sheet 0'!L8="","",'Sheet 0'!L8)</f>
        <v/>
      </c>
      <c r="J8" s="32" t="str">
        <f>IF('Sheet 0'!M8="","",'Sheet 0'!M8)</f>
        <v/>
      </c>
      <c r="K8" s="32" t="str">
        <f>IF('Sheet 0'!N8="","",'Sheet 0'!N8)</f>
        <v/>
      </c>
      <c r="L8" s="32" t="str">
        <f>IF('Sheet 0'!O8="","",'Sheet 0'!O8)</f>
        <v/>
      </c>
      <c r="M8" s="37" t="str">
        <f>IF('Sheet 0'!P8="","",'Sheet 0'!P8)</f>
        <v/>
      </c>
    </row>
    <row r="9" spans="1:13" ht="12" customHeight="1" x14ac:dyDescent="0.2">
      <c r="A9" s="36" t="str">
        <f>IF('Sheet 0'!A9="","",'Sheet 0'!A9)</f>
        <v>P801</v>
      </c>
      <c r="B9" s="32" t="str">
        <f>IF('Sheet 0'!B9="","",'Sheet 0'!B9)</f>
        <v>ECSR</v>
      </c>
      <c r="C9" s="32">
        <f>IF('Sheet 0'!F9="","",'Sheet 0'!F9)</f>
        <v>60</v>
      </c>
      <c r="D9" s="32" t="str">
        <f>IF('Sheet 0'!G9="","",'Sheet 0'!G9)</f>
        <v>13'-8"</v>
      </c>
      <c r="E9" s="32">
        <f>IF('Sheet 0'!H9="","",'Sheet 0'!H9)</f>
        <v>2189</v>
      </c>
      <c r="F9" s="32" t="str">
        <f>IF('Sheet 0'!I9="","",'Sheet 0'!I9)</f>
        <v>STR</v>
      </c>
      <c r="G9" s="32" t="str">
        <f>IF('Sheet 0'!J9="","",'Sheet 0'!J9)</f>
        <v/>
      </c>
      <c r="H9" s="32" t="str">
        <f>IF('Sheet 0'!K9="","",'Sheet 0'!K9)</f>
        <v/>
      </c>
      <c r="I9" s="32" t="str">
        <f>IF('Sheet 0'!L9="","",'Sheet 0'!L9)</f>
        <v/>
      </c>
      <c r="J9" s="32" t="str">
        <f>IF('Sheet 0'!M9="","",'Sheet 0'!M9)</f>
        <v/>
      </c>
      <c r="K9" s="32" t="str">
        <f>IF('Sheet 0'!N9="","",'Sheet 0'!N9)</f>
        <v/>
      </c>
      <c r="L9" s="32" t="str">
        <f>IF('Sheet 0'!O9="","",'Sheet 0'!O9)</f>
        <v/>
      </c>
      <c r="M9" s="37" t="str">
        <f>IF('Sheet 0'!P9="","",'Sheet 0'!P9)</f>
        <v/>
      </c>
    </row>
    <row r="10" spans="1:13" ht="12" customHeight="1" x14ac:dyDescent="0.2">
      <c r="A10" s="36" t="str">
        <f>IF('Sheet 0'!A10="","",'Sheet 0'!A10)</f>
        <v>P802</v>
      </c>
      <c r="B10" s="32" t="str">
        <f>IF('Sheet 0'!B10="","",'Sheet 0'!B10)</f>
        <v>ECSR</v>
      </c>
      <c r="C10" s="32">
        <f>IF('Sheet 0'!F10="","",'Sheet 0'!F10)</f>
        <v>48</v>
      </c>
      <c r="D10" s="32" t="str">
        <f>IF('Sheet 0'!G10="","",'Sheet 0'!G10)</f>
        <v>16'-0"</v>
      </c>
      <c r="E10" s="32">
        <f>IF('Sheet 0'!H10="","",'Sheet 0'!H10)</f>
        <v>2051</v>
      </c>
      <c r="F10" s="32">
        <f>IF('Sheet 0'!I10="","",'Sheet 0'!I10)</f>
        <v>24</v>
      </c>
      <c r="G10" s="32" t="str">
        <f>IF('Sheet 0'!J10="","",'Sheet 0'!J10)</f>
        <v>2'-6"</v>
      </c>
      <c r="H10" s="32" t="str">
        <f>IF('Sheet 0'!K10="","",'Sheet 0'!K10)</f>
        <v>6'-0'</v>
      </c>
      <c r="I10" s="32" t="str">
        <f>IF('Sheet 0'!L10="","",'Sheet 0'!L10)</f>
        <v>6'-0'</v>
      </c>
      <c r="J10" s="32" t="str">
        <f>IF('Sheet 0'!M10="","",'Sheet 0'!M10)</f>
        <v/>
      </c>
      <c r="K10" s="32" t="str">
        <f>IF('Sheet 0'!N10="","",'Sheet 0'!N10)</f>
        <v/>
      </c>
      <c r="L10" s="32" t="str">
        <f>IF('Sheet 0'!O10="","",'Sheet 0'!O10)</f>
        <v>2'-6"</v>
      </c>
      <c r="M10" s="37" t="str">
        <f>IF('Sheet 0'!P10="","",'Sheet 0'!P10)</f>
        <v/>
      </c>
    </row>
    <row r="11" spans="1:13" ht="12" customHeight="1" x14ac:dyDescent="0.2">
      <c r="A11" s="36" t="str">
        <f>IF('Sheet 0'!A11="","",'Sheet 0'!A11)</f>
        <v>P803</v>
      </c>
      <c r="B11" s="32" t="str">
        <f>IF('Sheet 0'!B11="","",'Sheet 0'!B11)</f>
        <v>ECSR</v>
      </c>
      <c r="C11" s="32">
        <f>IF('Sheet 0'!F11="","",'Sheet 0'!F11)</f>
        <v>72</v>
      </c>
      <c r="D11" s="32" t="str">
        <f>IF('Sheet 0'!G11="","",'Sheet 0'!G11)</f>
        <v>4'-0"</v>
      </c>
      <c r="E11" s="32">
        <f>IF('Sheet 0'!H11="","",'Sheet 0'!H11)</f>
        <v>769</v>
      </c>
      <c r="F11" s="32" t="str">
        <f>IF('Sheet 0'!I11="","",'Sheet 0'!I11)</f>
        <v>STR</v>
      </c>
      <c r="G11" s="32" t="str">
        <f>IF('Sheet 0'!J11="","",'Sheet 0'!J11)</f>
        <v/>
      </c>
      <c r="H11" s="32" t="str">
        <f>IF('Sheet 0'!K11="","",'Sheet 0'!K11)</f>
        <v/>
      </c>
      <c r="I11" s="32" t="str">
        <f>IF('Sheet 0'!L11="","",'Sheet 0'!L11)</f>
        <v/>
      </c>
      <c r="J11" s="32" t="str">
        <f>IF('Sheet 0'!M11="","",'Sheet 0'!M11)</f>
        <v/>
      </c>
      <c r="K11" s="32" t="str">
        <f>IF('Sheet 0'!N11="","",'Sheet 0'!N11)</f>
        <v/>
      </c>
      <c r="L11" s="32" t="str">
        <f>IF('Sheet 0'!O11="","",'Sheet 0'!O11)</f>
        <v/>
      </c>
      <c r="M11" s="37" t="str">
        <f>IF('Sheet 0'!P11="","",'Sheet 0'!P11)</f>
        <v/>
      </c>
    </row>
    <row r="12" spans="1:13" ht="12" customHeight="1" x14ac:dyDescent="0.2">
      <c r="A12" s="36" t="str">
        <f>IF('Sheet 0'!A12="","",'Sheet 0'!A12)</f>
        <v/>
      </c>
      <c r="B12" s="32" t="str">
        <f>IF('Sheet 0'!C12="","",'Sheet 0'!C12)</f>
        <v/>
      </c>
      <c r="C12" s="32" t="str">
        <f>IF('Sheet 0'!F12="","",'Sheet 0'!F12)</f>
        <v/>
      </c>
      <c r="D12" s="32" t="str">
        <f>IF('Sheet 0'!G12="","",'Sheet 0'!G12)</f>
        <v/>
      </c>
      <c r="E12" s="32" t="str">
        <f>IF('Sheet 0'!H12="","",'Sheet 0'!H12)</f>
        <v/>
      </c>
      <c r="F12" s="32" t="str">
        <f>IF('Sheet 0'!I12="","",'Sheet 0'!I12)</f>
        <v/>
      </c>
      <c r="G12" s="32" t="str">
        <f>IF('Sheet 0'!J12="","",'Sheet 0'!J12)</f>
        <v/>
      </c>
      <c r="H12" s="32" t="str">
        <f>IF('Sheet 0'!K12="","",'Sheet 0'!K12)</f>
        <v/>
      </c>
      <c r="I12" s="32" t="str">
        <f>IF('Sheet 0'!L12="","",'Sheet 0'!L12)</f>
        <v/>
      </c>
      <c r="J12" s="32" t="str">
        <f>IF('Sheet 0'!M12="","",'Sheet 0'!M12)</f>
        <v/>
      </c>
      <c r="K12" s="32" t="str">
        <f>IF('Sheet 0'!N12="","",'Sheet 0'!N12)</f>
        <v/>
      </c>
      <c r="L12" s="32" t="str">
        <f>IF('Sheet 0'!O12="","",'Sheet 0'!O12)</f>
        <v/>
      </c>
      <c r="M12" s="37" t="str">
        <f>IF('Sheet 0'!P12="","",'Sheet 0'!P12)</f>
        <v/>
      </c>
    </row>
    <row r="13" spans="1:13" ht="12" customHeight="1" thickBot="1" x14ac:dyDescent="0.25">
      <c r="A13" s="38" t="str">
        <f>IF('Sheet 0'!A13="","",'Sheet 0'!A13)</f>
        <v/>
      </c>
      <c r="B13" s="39" t="str">
        <f>IF('Sheet 0'!C13="","",'Sheet 0'!C13)</f>
        <v/>
      </c>
      <c r="C13" s="39" t="str">
        <f>IF('Sheet 0'!F13="","",'Sheet 0'!F13)</f>
        <v/>
      </c>
      <c r="D13" s="39" t="str">
        <f>IF('Sheet 0'!G13="","",'Sheet 0'!G13)</f>
        <v>TOTAL =</v>
      </c>
      <c r="E13" s="39">
        <f>IF('Sheet 0'!H13="","",'Sheet 0'!H13)</f>
        <v>6490</v>
      </c>
      <c r="F13" s="39" t="str">
        <f>IF('Sheet 0'!I13="","",'Sheet 0'!I13)</f>
        <v/>
      </c>
      <c r="G13" s="39" t="str">
        <f>IF('Sheet 0'!J13="","",'Sheet 0'!J13)</f>
        <v/>
      </c>
      <c r="H13" s="39" t="str">
        <f>IF('Sheet 0'!K13="","",'Sheet 0'!K13)</f>
        <v/>
      </c>
      <c r="I13" s="39" t="str">
        <f>IF('Sheet 0'!L13="","",'Sheet 0'!L13)</f>
        <v/>
      </c>
      <c r="J13" s="39" t="str">
        <f>IF('Sheet 0'!M13="","",'Sheet 0'!M13)</f>
        <v/>
      </c>
      <c r="K13" s="39" t="str">
        <f>IF('Sheet 0'!N13="","",'Sheet 0'!N13)</f>
        <v/>
      </c>
      <c r="L13" s="39" t="str">
        <f>IF('Sheet 0'!O13="","",'Sheet 0'!O13)</f>
        <v/>
      </c>
      <c r="M13" s="40" t="str">
        <f>IF('Sheet 0'!P13="","",'Sheet 0'!P13)</f>
        <v/>
      </c>
    </row>
  </sheetData>
  <mergeCells count="15">
    <mergeCell ref="I3:I4"/>
    <mergeCell ref="C1:C4"/>
    <mergeCell ref="B1:B4"/>
    <mergeCell ref="A5:M5"/>
    <mergeCell ref="G3:G4"/>
    <mergeCell ref="H3:H4"/>
    <mergeCell ref="F1:F4"/>
    <mergeCell ref="K3:K4"/>
    <mergeCell ref="L3:L4"/>
    <mergeCell ref="E1:E4"/>
    <mergeCell ref="G1:M2"/>
    <mergeCell ref="J3:J4"/>
    <mergeCell ref="A1:A4"/>
    <mergeCell ref="D1:D4"/>
    <mergeCell ref="M3:M4"/>
  </mergeCells>
  <pageMargins left="0.75" right="0.75" top="1" bottom="1" header="0.5" footer="0.5"/>
  <pageSetup paperSize="17" scale="6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opLeftCell="A7" workbookViewId="0">
      <selection activeCell="U41" sqref="U41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78C8E-C5D9-4218-932B-0F68AAEEAD00}">
  <dimension ref="A1"/>
  <sheetViews>
    <sheetView workbookViewId="0">
      <selection activeCell="R37" sqref="R3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220D-EF2D-4E0D-BFC1-BF487BC0685A}">
  <dimension ref="A1:B12"/>
  <sheetViews>
    <sheetView workbookViewId="0">
      <selection activeCell="H25" sqref="H25"/>
    </sheetView>
  </sheetViews>
  <sheetFormatPr defaultRowHeight="12.75" x14ac:dyDescent="0.2"/>
  <cols>
    <col min="2" max="2" width="12.7109375" customWidth="1"/>
  </cols>
  <sheetData>
    <row r="1" spans="1:2" x14ac:dyDescent="0.2">
      <c r="A1" s="2" t="s">
        <v>13</v>
      </c>
      <c r="B1" s="3" t="s">
        <v>14</v>
      </c>
    </row>
    <row r="2" spans="1:2" x14ac:dyDescent="0.2">
      <c r="A2" s="4" t="s">
        <v>15</v>
      </c>
      <c r="B2" s="6">
        <v>0.376</v>
      </c>
    </row>
    <row r="3" spans="1:2" x14ac:dyDescent="0.2">
      <c r="A3" s="4" t="s">
        <v>16</v>
      </c>
      <c r="B3" s="6">
        <v>0.66800000000000004</v>
      </c>
    </row>
    <row r="4" spans="1:2" x14ac:dyDescent="0.2">
      <c r="A4" s="4" t="s">
        <v>17</v>
      </c>
      <c r="B4" s="6">
        <v>1.0429999999999999</v>
      </c>
    </row>
    <row r="5" spans="1:2" x14ac:dyDescent="0.2">
      <c r="A5" s="4" t="s">
        <v>18</v>
      </c>
      <c r="B5" s="6">
        <v>1.502</v>
      </c>
    </row>
    <row r="6" spans="1:2" x14ac:dyDescent="0.2">
      <c r="A6" s="4" t="s">
        <v>19</v>
      </c>
      <c r="B6" s="6">
        <v>2.044</v>
      </c>
    </row>
    <row r="7" spans="1:2" x14ac:dyDescent="0.2">
      <c r="A7" s="4" t="s">
        <v>20</v>
      </c>
      <c r="B7" s="6">
        <v>2.67</v>
      </c>
    </row>
    <row r="8" spans="1:2" x14ac:dyDescent="0.2">
      <c r="A8" s="4" t="s">
        <v>26</v>
      </c>
      <c r="B8" s="7">
        <v>3.4</v>
      </c>
    </row>
    <row r="9" spans="1:2" x14ac:dyDescent="0.2">
      <c r="A9" s="4" t="s">
        <v>27</v>
      </c>
      <c r="B9" s="7">
        <v>4.3029999999999999</v>
      </c>
    </row>
    <row r="10" spans="1:2" x14ac:dyDescent="0.2">
      <c r="A10" s="4" t="s">
        <v>21</v>
      </c>
      <c r="B10" s="6">
        <v>5.3129999999999997</v>
      </c>
    </row>
    <row r="11" spans="1:2" x14ac:dyDescent="0.2">
      <c r="A11" s="4" t="s">
        <v>22</v>
      </c>
      <c r="B11" s="8">
        <v>7.65</v>
      </c>
    </row>
    <row r="12" spans="1:2" x14ac:dyDescent="0.2">
      <c r="A12" s="5" t="s">
        <v>23</v>
      </c>
      <c r="B12" s="9">
        <v>13.6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 0</vt:lpstr>
      <vt:lpstr>AMT Check</vt:lpstr>
      <vt:lpstr>AUTOTABLE 0</vt:lpstr>
      <vt:lpstr>Stnd. Deductions</vt:lpstr>
      <vt:lpstr>Bar Bending Data</vt:lpstr>
      <vt:lpstr>Bar Unit Weight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v11.04.15</dc:title>
  <dc:creator>ODOT Office of Production</dc:creator>
  <cp:lastModifiedBy>Robert Yin</cp:lastModifiedBy>
  <cp:lastPrinted>2019-06-26T16:40:01Z</cp:lastPrinted>
  <dcterms:created xsi:type="dcterms:W3CDTF">2007-01-18T14:43:23Z</dcterms:created>
  <dcterms:modified xsi:type="dcterms:W3CDTF">2023-06-09T21:30:32Z</dcterms:modified>
</cp:coreProperties>
</file>